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nz\Documents\"/>
    </mc:Choice>
  </mc:AlternateContent>
  <xr:revisionPtr revIDLastSave="0" documentId="13_ncr:1_{F86ABE55-F0B6-4831-85EC-A714945B3401}" xr6:coauthVersionLast="47" xr6:coauthVersionMax="47" xr10:uidLastSave="{00000000-0000-0000-0000-000000000000}"/>
  <bookViews>
    <workbookView xWindow="-7690" yWindow="-14510" windowWidth="34620" windowHeight="13900" xr2:uid="{567A1545-1726-43F0-B52B-24E7D6EC1E4F}"/>
  </bookViews>
  <sheets>
    <sheet name="Sheet1" sheetId="1" r:id="rId1"/>
  </sheets>
  <definedNames>
    <definedName name="_xlnm.Print_Area" localSheetId="0">Sheet1!$B$2:$N$32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2" i="1" l="1"/>
  <c r="M14" i="1"/>
  <c r="C14" i="1"/>
  <c r="C18" i="1" s="1"/>
  <c r="C8" i="1"/>
  <c r="C9" i="1" s="1"/>
  <c r="F13" i="1"/>
  <c r="G13" i="1" s="1"/>
  <c r="M15" i="1" l="1"/>
  <c r="D14" i="1"/>
  <c r="M18" i="1"/>
  <c r="H13" i="1"/>
  <c r="G14" i="1"/>
  <c r="C15" i="1"/>
  <c r="D8" i="1"/>
  <c r="D9" i="1" s="1"/>
  <c r="E9" i="1" s="1"/>
  <c r="F14" i="1"/>
  <c r="E14" i="1"/>
  <c r="E15" i="1" s="1"/>
  <c r="H14" i="1" l="1"/>
  <c r="H18" i="1" s="1"/>
  <c r="G15" i="1"/>
  <c r="G16" i="1" s="1"/>
  <c r="M16" i="1"/>
  <c r="I13" i="1"/>
  <c r="G18" i="1"/>
  <c r="C16" i="1"/>
  <c r="E18" i="1"/>
  <c r="F18" i="1"/>
  <c r="D18" i="1"/>
  <c r="F15" i="1"/>
  <c r="H15" i="1" l="1"/>
  <c r="H16" i="1" s="1"/>
  <c r="I14" i="1"/>
  <c r="I15" i="1" s="1"/>
  <c r="J13" i="1"/>
  <c r="C20" i="1"/>
  <c r="C21" i="1" s="1"/>
  <c r="M20" i="1"/>
  <c r="G20" i="1"/>
  <c r="G21" i="1" s="1"/>
  <c r="F16" i="1"/>
  <c r="E16" i="1"/>
  <c r="E20" i="1" s="1"/>
  <c r="D16" i="1"/>
  <c r="K13" i="1" l="1"/>
  <c r="J14" i="1"/>
  <c r="J18" i="1" s="1"/>
  <c r="I18" i="1"/>
  <c r="M21" i="1"/>
  <c r="H20" i="1"/>
  <c r="D20" i="1"/>
  <c r="D21" i="1" s="1"/>
  <c r="F20" i="1"/>
  <c r="F21" i="1" s="1"/>
  <c r="G22" i="1"/>
  <c r="I16" i="1"/>
  <c r="C22" i="1"/>
  <c r="K14" i="1"/>
  <c r="C23" i="1" l="1"/>
  <c r="C24" i="1" s="1"/>
  <c r="L13" i="1"/>
  <c r="J15" i="1"/>
  <c r="J16" i="1" s="1"/>
  <c r="J20" i="1" s="1"/>
  <c r="L14" i="1"/>
  <c r="L18" i="1" s="1"/>
  <c r="H21" i="1"/>
  <c r="H22" i="1" s="1"/>
  <c r="M22" i="1"/>
  <c r="M23" i="1" s="1"/>
  <c r="M24" i="1" s="1"/>
  <c r="E21" i="1"/>
  <c r="E22" i="1" s="1"/>
  <c r="G23" i="1"/>
  <c r="G24" i="1" s="1"/>
  <c r="I20" i="1"/>
  <c r="I21" i="1" s="1"/>
  <c r="F22" i="1"/>
  <c r="D22" i="1"/>
  <c r="K15" i="1"/>
  <c r="K18" i="1"/>
  <c r="L15" i="1" l="1"/>
  <c r="L16" i="1" s="1"/>
  <c r="J21" i="1"/>
  <c r="J22" i="1" s="1"/>
  <c r="E23" i="1"/>
  <c r="E24" i="1" s="1"/>
  <c r="D23" i="1"/>
  <c r="D24" i="1" s="1"/>
  <c r="F23" i="1"/>
  <c r="F24" i="1" s="1"/>
  <c r="H23" i="1"/>
  <c r="H24" i="1" s="1"/>
  <c r="K16" i="1"/>
  <c r="I22" i="1"/>
  <c r="I23" i="1" l="1"/>
  <c r="I24" i="1" s="1"/>
  <c r="J23" i="1"/>
  <c r="J24" i="1" s="1"/>
  <c r="L20" i="1"/>
  <c r="L21" i="1" s="1"/>
  <c r="K20" i="1"/>
  <c r="K21" i="1" l="1"/>
  <c r="L22" i="1"/>
  <c r="K22" i="1" l="1"/>
  <c r="K23" i="1" s="1"/>
  <c r="K24" i="1" s="1"/>
  <c r="L23" i="1"/>
  <c r="L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mvanz</author>
  </authors>
  <commentList>
    <comment ref="C3" authorId="0" shapeId="0" xr:uid="{8C06C7D2-4B79-4337-81C3-6962A9761ADE}">
      <text>
        <r>
          <rPr>
            <b/>
            <sz val="9"/>
            <color indexed="81"/>
            <rFont val="Tahoma"/>
            <family val="2"/>
          </rPr>
          <t>mvanz:</t>
        </r>
        <r>
          <rPr>
            <sz val="9"/>
            <color indexed="81"/>
            <rFont val="Tahoma"/>
            <family val="2"/>
          </rPr>
          <t xml:space="preserve">
Please fill in the taxable profit</t>
        </r>
      </text>
    </comment>
  </commentList>
</comments>
</file>

<file path=xl/sharedStrings.xml><?xml version="1.0" encoding="utf-8"?>
<sst xmlns="http://schemas.openxmlformats.org/spreadsheetml/2006/main" count="20" uniqueCount="20">
  <si>
    <t>= (25,8 - 9) / 25,8</t>
  </si>
  <si>
    <t>Innovationbox example</t>
  </si>
  <si>
    <t>Profit</t>
  </si>
  <si>
    <t>First bracket</t>
  </si>
  <si>
    <t>Tax rates</t>
  </si>
  <si>
    <t>Without innovation box</t>
  </si>
  <si>
    <t>Taxable amount per bracket</t>
  </si>
  <si>
    <t>Corporate tax amount per bracket</t>
  </si>
  <si>
    <t>With innovation box</t>
  </si>
  <si>
    <t>Innovationbox exemption</t>
  </si>
  <si>
    <t>Innovationbox allocation ('peel off method')</t>
  </si>
  <si>
    <t>Innovation box profit allocation</t>
  </si>
  <si>
    <t>Innovation box exemption</t>
  </si>
  <si>
    <t>Remaining innovationbox benefits</t>
  </si>
  <si>
    <t>Regular allocation</t>
  </si>
  <si>
    <t>Total taxable</t>
  </si>
  <si>
    <t>15% bracket</t>
  </si>
  <si>
    <t>25,8% bracket</t>
  </si>
  <si>
    <t>Corporate income tax due</t>
  </si>
  <si>
    <t>Effective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</si>
</sst>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6" x14ac:knownFonts="1">
    <font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Rockwell"/>
      <family val="1"/>
    </font>
    <font>
      <b/>
      <sz val="9"/>
      <color theme="1"/>
      <name val="Rockwell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medium">
        <color indexed="64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6" xfId="0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164" fontId="2" fillId="4" borderId="7" xfId="1" applyNumberFormat="1" applyFont="1" applyFill="1" applyBorder="1"/>
    <xf numFmtId="164" fontId="2" fillId="0" borderId="7" xfId="0" applyNumberFormat="1" applyFont="1" applyBorder="1"/>
    <xf numFmtId="164" fontId="3" fillId="0" borderId="7" xfId="0" applyNumberFormat="1" applyFont="1" applyBorder="1"/>
    <xf numFmtId="164" fontId="2" fillId="0" borderId="7" xfId="1" applyNumberFormat="1" applyFont="1" applyBorder="1"/>
    <xf numFmtId="164" fontId="2" fillId="0" borderId="9" xfId="0" applyNumberFormat="1" applyFont="1" applyBorder="1"/>
    <xf numFmtId="0" fontId="2" fillId="4" borderId="12" xfId="0" applyFont="1" applyFill="1" applyBorder="1"/>
    <xf numFmtId="164" fontId="2" fillId="4" borderId="13" xfId="0" applyNumberFormat="1" applyFont="1" applyFill="1" applyBorder="1"/>
    <xf numFmtId="164" fontId="2" fillId="0" borderId="14" xfId="0" applyNumberFormat="1" applyFont="1" applyBorder="1"/>
    <xf numFmtId="164" fontId="2" fillId="0" borderId="14" xfId="1" applyNumberFormat="1" applyFont="1" applyBorder="1"/>
    <xf numFmtId="164" fontId="3" fillId="0" borderId="14" xfId="0" applyNumberFormat="1" applyFont="1" applyBorder="1"/>
    <xf numFmtId="0" fontId="2" fillId="0" borderId="11" xfId="0" applyFont="1" applyBorder="1"/>
    <xf numFmtId="0" fontId="3" fillId="0" borderId="11" xfId="0" applyFont="1" applyBorder="1"/>
    <xf numFmtId="164" fontId="2" fillId="4" borderId="8" xfId="1" applyNumberFormat="1" applyFont="1" applyFill="1" applyBorder="1"/>
    <xf numFmtId="0" fontId="2" fillId="4" borderId="18" xfId="0" applyFont="1" applyFill="1" applyBorder="1"/>
    <xf numFmtId="164" fontId="2" fillId="4" borderId="19" xfId="1" applyNumberFormat="1" applyFont="1" applyFill="1" applyBorder="1"/>
    <xf numFmtId="0" fontId="2" fillId="4" borderId="20" xfId="0" applyFont="1" applyFill="1" applyBorder="1"/>
    <xf numFmtId="0" fontId="2" fillId="4" borderId="17" xfId="0" applyFont="1" applyFill="1" applyBorder="1"/>
    <xf numFmtId="164" fontId="2" fillId="4" borderId="15" xfId="0" applyNumberFormat="1" applyFont="1" applyFill="1" applyBorder="1"/>
    <xf numFmtId="164" fontId="3" fillId="4" borderId="16" xfId="0" applyNumberFormat="1" applyFont="1" applyFill="1" applyBorder="1"/>
    <xf numFmtId="0" fontId="2" fillId="0" borderId="21" xfId="0" applyFont="1" applyBorder="1"/>
    <xf numFmtId="164" fontId="2" fillId="0" borderId="22" xfId="0" applyNumberFormat="1" applyFont="1" applyBorder="1"/>
    <xf numFmtId="9" fontId="2" fillId="4" borderId="19" xfId="2" applyFont="1" applyFill="1" applyBorder="1"/>
    <xf numFmtId="0" fontId="2" fillId="4" borderId="19" xfId="0" quotePrefix="1" applyFont="1" applyFill="1" applyBorder="1"/>
    <xf numFmtId="0" fontId="2" fillId="4" borderId="19" xfId="0" applyFont="1" applyFill="1" applyBorder="1"/>
    <xf numFmtId="164" fontId="2" fillId="4" borderId="23" xfId="0" applyNumberFormat="1" applyFont="1" applyFill="1" applyBorder="1"/>
    <xf numFmtId="0" fontId="2" fillId="4" borderId="24" xfId="0" applyFont="1" applyFill="1" applyBorder="1"/>
    <xf numFmtId="9" fontId="2" fillId="2" borderId="25" xfId="3" applyNumberFormat="1" applyFont="1" applyBorder="1"/>
    <xf numFmtId="165" fontId="0" fillId="0" borderId="0" xfId="2" applyNumberFormat="1" applyFont="1"/>
    <xf numFmtId="165" fontId="0" fillId="0" borderId="0" xfId="0" applyNumberFormat="1"/>
    <xf numFmtId="0" fontId="2" fillId="3" borderId="17" xfId="4" applyFont="1" applyBorder="1"/>
    <xf numFmtId="165" fontId="2" fillId="3" borderId="15" xfId="4" applyNumberFormat="1" applyFont="1" applyBorder="1"/>
    <xf numFmtId="1" fontId="0" fillId="0" borderId="0" xfId="0" applyNumberFormat="1"/>
    <xf numFmtId="9" fontId="0" fillId="0" borderId="0" xfId="0" applyNumberFormat="1"/>
    <xf numFmtId="10" fontId="0" fillId="0" borderId="0" xfId="2" applyNumberFormat="1" applyFont="1"/>
    <xf numFmtId="10" fontId="2" fillId="3" borderId="16" xfId="4" applyNumberFormat="1" applyFont="1" applyBorder="1"/>
    <xf numFmtId="0" fontId="3" fillId="3" borderId="2" xfId="4" applyFont="1" applyBorder="1" applyAlignment="1">
      <alignment horizontal="left"/>
    </xf>
    <xf numFmtId="0" fontId="3" fillId="3" borderId="3" xfId="4" applyFont="1" applyBorder="1" applyAlignment="1">
      <alignment horizontal="left"/>
    </xf>
    <xf numFmtId="0" fontId="3" fillId="3" borderId="4" xfId="4" applyFont="1" applyBorder="1" applyAlignment="1">
      <alignment horizontal="left"/>
    </xf>
    <xf numFmtId="0" fontId="0" fillId="0" borderId="0" xfId="0" applyBorder="1"/>
    <xf numFmtId="0" fontId="2" fillId="5" borderId="0" xfId="0" applyFont="1" applyFill="1" applyBorder="1"/>
    <xf numFmtId="0" fontId="2" fillId="0" borderId="0" xfId="0" applyFont="1" applyBorder="1"/>
    <xf numFmtId="0" fontId="2" fillId="4" borderId="26" xfId="0" applyFont="1" applyFill="1" applyBorder="1"/>
    <xf numFmtId="0" fontId="2" fillId="4" borderId="27" xfId="0" applyFont="1" applyFill="1" applyBorder="1"/>
    <xf numFmtId="9" fontId="2" fillId="2" borderId="1" xfId="3" applyNumberFormat="1" applyFont="1" applyBorder="1"/>
    <xf numFmtId="165" fontId="2" fillId="2" borderId="1" xfId="3" applyNumberFormat="1" applyFont="1" applyBorder="1"/>
    <xf numFmtId="0" fontId="2" fillId="4" borderId="14" xfId="0" applyFont="1" applyFill="1" applyBorder="1"/>
    <xf numFmtId="164" fontId="2" fillId="2" borderId="1" xfId="3" applyNumberFormat="1" applyFont="1" applyBorder="1"/>
    <xf numFmtId="0" fontId="3" fillId="4" borderId="28" xfId="0" applyFont="1" applyFill="1" applyBorder="1"/>
    <xf numFmtId="0" fontId="2" fillId="4" borderId="21" xfId="0" applyFont="1" applyFill="1" applyBorder="1"/>
    <xf numFmtId="0" fontId="2" fillId="4" borderId="29" xfId="0" applyFont="1" applyFill="1" applyBorder="1"/>
    <xf numFmtId="0" fontId="2" fillId="0" borderId="17" xfId="0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2" borderId="5" xfId="3" applyNumberFormat="1" applyFont="1" applyBorder="1" applyProtection="1">
      <protection locked="0"/>
    </xf>
  </cellXfs>
  <cellStyles count="5">
    <cellStyle name="20% - Accent5" xfId="4" builtinId="46"/>
    <cellStyle name="Comma" xfId="1" builtinId="3"/>
    <cellStyle name="Normal" xfId="0" builtinId="0"/>
    <cellStyle name="Note" xfId="3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376115</xdr:colOff>
      <xdr:row>1</xdr:row>
      <xdr:rowOff>136770</xdr:rowOff>
    </xdr:from>
    <xdr:to>
      <xdr:col>17</xdr:col>
      <xdr:colOff>533835</xdr:colOff>
      <xdr:row>7</xdr:row>
      <xdr:rowOff>56829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98C7E1-5F33-4ACC-A46F-51F904B82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98269" y="283308"/>
          <a:ext cx="2678181" cy="71625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9D7F3-25F6-4C06-BBFA-DECB17FBC5B6}">
  <dimension ref="B1:AC32"/>
  <sheetViews>
    <sheetView showGridLines="0" tabSelected="1" zoomScale="130" zoomScaleNormal="130" workbookViewId="0">
      <selection activeCell="K7" sqref="K7"/>
    </sheetView>
  </sheetViews>
  <sheetFormatPr defaultRowHeight="11.5" x14ac:dyDescent="0.25"/>
  <cols>
    <col min="2" max="2" width="36.69921875" bestFit="1" customWidth="1"/>
    <col min="3" max="3" width="9.59765625" customWidth="1"/>
    <col min="4" max="5" width="10.09765625" customWidth="1"/>
    <col min="6" max="12" width="8.3984375" customWidth="1"/>
    <col min="13" max="13" width="11.296875" customWidth="1"/>
    <col min="14" max="14" width="13.3984375" customWidth="1"/>
    <col min="25" max="26" width="11" bestFit="1" customWidth="1"/>
    <col min="28" max="29" width="11" bestFit="1" customWidth="1"/>
  </cols>
  <sheetData>
    <row r="1" spans="2:18" x14ac:dyDescent="0.25">
      <c r="N1" s="46"/>
    </row>
    <row r="2" spans="2:18" ht="12.5" thickBot="1" x14ac:dyDescent="0.35"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6"/>
    </row>
    <row r="3" spans="2:18" x14ac:dyDescent="0.25">
      <c r="B3" s="49" t="s">
        <v>2</v>
      </c>
      <c r="C3" s="61">
        <v>500000</v>
      </c>
      <c r="D3" s="13"/>
      <c r="E3" s="13"/>
      <c r="F3" s="13"/>
      <c r="G3" s="13"/>
      <c r="H3" s="13"/>
      <c r="I3" s="13"/>
      <c r="J3" s="13"/>
      <c r="K3" s="13"/>
      <c r="L3" s="13"/>
      <c r="M3" s="50"/>
      <c r="N3" s="47"/>
    </row>
    <row r="4" spans="2:18" x14ac:dyDescent="0.25">
      <c r="B4" s="7" t="s">
        <v>4</v>
      </c>
      <c r="C4" s="51">
        <v>0.15</v>
      </c>
      <c r="D4" s="52">
        <v>0.25800000000000001</v>
      </c>
      <c r="E4" s="5"/>
      <c r="F4" s="5"/>
      <c r="G4" s="5"/>
      <c r="H4" s="5"/>
      <c r="I4" s="5"/>
      <c r="J4" s="5"/>
      <c r="K4" s="5"/>
      <c r="L4" s="5"/>
      <c r="M4" s="53"/>
      <c r="N4" s="47"/>
    </row>
    <row r="5" spans="2:18" x14ac:dyDescent="0.25">
      <c r="B5" s="7" t="s">
        <v>3</v>
      </c>
      <c r="C5" s="54">
        <v>395000</v>
      </c>
      <c r="D5" s="5"/>
      <c r="E5" s="5"/>
      <c r="F5" s="5"/>
      <c r="G5" s="5"/>
      <c r="H5" s="5"/>
      <c r="I5" s="5"/>
      <c r="J5" s="5"/>
      <c r="K5" s="5"/>
      <c r="L5" s="5"/>
      <c r="M5" s="53"/>
      <c r="N5" s="47"/>
    </row>
    <row r="6" spans="2:18" ht="3.75" customHeight="1" x14ac:dyDescent="0.25">
      <c r="B6" s="7"/>
      <c r="C6" s="8"/>
      <c r="D6" s="5"/>
      <c r="E6" s="5"/>
      <c r="F6" s="5"/>
      <c r="G6" s="5"/>
      <c r="H6" s="5"/>
      <c r="I6" s="5"/>
      <c r="J6" s="5"/>
      <c r="K6" s="5"/>
      <c r="L6" s="5"/>
      <c r="M6" s="53"/>
      <c r="N6" s="47"/>
    </row>
    <row r="7" spans="2:18" ht="12" x14ac:dyDescent="0.3">
      <c r="B7" s="55" t="s">
        <v>5</v>
      </c>
      <c r="C7" s="20"/>
      <c r="D7" s="3"/>
      <c r="E7" s="3"/>
      <c r="F7" s="5"/>
      <c r="G7" s="5"/>
      <c r="H7" s="5"/>
      <c r="I7" s="5"/>
      <c r="J7" s="5"/>
      <c r="K7" s="5"/>
      <c r="L7" s="5"/>
      <c r="M7" s="53"/>
      <c r="N7" s="47"/>
    </row>
    <row r="8" spans="2:18" x14ac:dyDescent="0.25">
      <c r="B8" s="21" t="s">
        <v>6</v>
      </c>
      <c r="C8" s="22">
        <f>IF(C3&lt;=C5,C3,C5)</f>
        <v>395000</v>
      </c>
      <c r="D8" s="22">
        <f>C3-C8</f>
        <v>105000</v>
      </c>
      <c r="E8" s="23"/>
      <c r="F8" s="6"/>
      <c r="G8" s="5"/>
      <c r="H8" s="5"/>
      <c r="I8" s="5"/>
      <c r="J8" s="5"/>
      <c r="K8" s="5"/>
      <c r="L8" s="5"/>
      <c r="M8" s="53"/>
      <c r="N8" s="47"/>
    </row>
    <row r="9" spans="2:18" ht="12" x14ac:dyDescent="0.3">
      <c r="B9" s="24" t="s">
        <v>7</v>
      </c>
      <c r="C9" s="25">
        <f>C8*C4</f>
        <v>59250</v>
      </c>
      <c r="D9" s="25">
        <f>D8*D4</f>
        <v>27090</v>
      </c>
      <c r="E9" s="26">
        <f>SUM(C9:D9)</f>
        <v>86340</v>
      </c>
      <c r="F9" s="6"/>
      <c r="G9" s="5"/>
      <c r="H9" s="5"/>
      <c r="I9" s="5"/>
      <c r="J9" s="5"/>
      <c r="K9" s="5"/>
      <c r="L9" s="5"/>
      <c r="M9" s="53"/>
      <c r="N9" s="47"/>
    </row>
    <row r="10" spans="2:18" ht="3.75" customHeight="1" x14ac:dyDescent="0.25">
      <c r="B10" s="56"/>
      <c r="C10" s="4"/>
      <c r="D10" s="4"/>
      <c r="E10" s="4"/>
      <c r="F10" s="5"/>
      <c r="G10" s="5"/>
      <c r="H10" s="5"/>
      <c r="I10" s="5"/>
      <c r="J10" s="5"/>
      <c r="K10" s="5"/>
      <c r="L10" s="5"/>
      <c r="M10" s="53"/>
      <c r="N10" s="47"/>
    </row>
    <row r="11" spans="2:18" ht="12" x14ac:dyDescent="0.3">
      <c r="B11" s="55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57"/>
      <c r="N11" s="47"/>
    </row>
    <row r="12" spans="2:18" x14ac:dyDescent="0.25">
      <c r="B12" s="21" t="s">
        <v>9</v>
      </c>
      <c r="C12" s="29">
        <f>1-(0.09/D4)</f>
        <v>0.65116279069767447</v>
      </c>
      <c r="D12" s="30" t="s">
        <v>0</v>
      </c>
      <c r="E12" s="31"/>
      <c r="F12" s="31"/>
      <c r="G12" s="31"/>
      <c r="H12" s="31"/>
      <c r="I12" s="31"/>
      <c r="J12" s="31"/>
      <c r="K12" s="31"/>
      <c r="L12" s="31"/>
      <c r="M12" s="23"/>
      <c r="N12" s="47"/>
      <c r="R12" s="35"/>
    </row>
    <row r="13" spans="2:18" x14ac:dyDescent="0.25">
      <c r="B13" s="7" t="s">
        <v>10</v>
      </c>
      <c r="C13" s="51">
        <v>0</v>
      </c>
      <c r="D13" s="51">
        <v>0.2</v>
      </c>
      <c r="E13" s="51">
        <v>0.3</v>
      </c>
      <c r="F13" s="51">
        <f t="shared" ref="F13" si="0">E13+0.1</f>
        <v>0.4</v>
      </c>
      <c r="G13" s="51">
        <f t="shared" ref="G13:J13" si="1">F13+0.1</f>
        <v>0.5</v>
      </c>
      <c r="H13" s="51">
        <f t="shared" si="1"/>
        <v>0.6</v>
      </c>
      <c r="I13" s="51">
        <f t="shared" si="1"/>
        <v>0.7</v>
      </c>
      <c r="J13" s="51">
        <f t="shared" si="1"/>
        <v>0.79999999999999993</v>
      </c>
      <c r="K13" s="51">
        <f t="shared" ref="K13:L13" si="2">J13+0.1</f>
        <v>0.89999999999999991</v>
      </c>
      <c r="L13" s="51">
        <f t="shared" si="2"/>
        <v>0.99999999999999989</v>
      </c>
      <c r="M13" s="34">
        <v>1</v>
      </c>
      <c r="N13" s="47"/>
      <c r="R13" s="36"/>
    </row>
    <row r="14" spans="2:18" ht="12" thickBot="1" x14ac:dyDescent="0.3">
      <c r="B14" s="33" t="s">
        <v>11</v>
      </c>
      <c r="C14" s="14">
        <f>C13*$C$3</f>
        <v>0</v>
      </c>
      <c r="D14" s="14">
        <f>D13*$C$3</f>
        <v>100000</v>
      </c>
      <c r="E14" s="14">
        <f t="shared" ref="E14:F14" si="3">E13*$C$3</f>
        <v>150000</v>
      </c>
      <c r="F14" s="14">
        <f t="shared" si="3"/>
        <v>200000</v>
      </c>
      <c r="G14" s="14">
        <f t="shared" ref="G14" si="4">G13*$C$3</f>
        <v>250000</v>
      </c>
      <c r="H14" s="14">
        <f t="shared" ref="H14" si="5">H13*$C$3</f>
        <v>300000</v>
      </c>
      <c r="I14" s="14">
        <f t="shared" ref="I14" si="6">I13*$C$3</f>
        <v>350000</v>
      </c>
      <c r="J14" s="14">
        <f t="shared" ref="J14" si="7">J13*$C$3</f>
        <v>399999.99999999994</v>
      </c>
      <c r="K14" s="14">
        <f t="shared" ref="K14" si="8">K13*$C$3</f>
        <v>449999.99999999994</v>
      </c>
      <c r="L14" s="14">
        <f t="shared" ref="L14" si="9">L13*$C$3</f>
        <v>499999.99999999994</v>
      </c>
      <c r="M14" s="32">
        <f>M13*$C$3</f>
        <v>500000</v>
      </c>
      <c r="N14" s="47"/>
      <c r="R14" s="36"/>
    </row>
    <row r="15" spans="2:18" x14ac:dyDescent="0.25">
      <c r="B15" s="27" t="s">
        <v>12</v>
      </c>
      <c r="C15" s="12">
        <f>$C$12*C14</f>
        <v>0</v>
      </c>
      <c r="D15" s="12">
        <f>$C$12*D14</f>
        <v>65116.27906976745</v>
      </c>
      <c r="E15" s="12">
        <f>$C$12*E14</f>
        <v>97674.418604651175</v>
      </c>
      <c r="F15" s="12">
        <f t="shared" ref="D15:F15" si="10">$C$12*F14</f>
        <v>130232.5581395349</v>
      </c>
      <c r="G15" s="12">
        <f t="shared" ref="G15" si="11">$C$12*G14</f>
        <v>162790.69767441862</v>
      </c>
      <c r="H15" s="12">
        <f t="shared" ref="H15" si="12">$C$12*H14</f>
        <v>195348.83720930235</v>
      </c>
      <c r="I15" s="12">
        <f t="shared" ref="I15" si="13">$C$12*I14</f>
        <v>227906.97674418607</v>
      </c>
      <c r="J15" s="12">
        <f t="shared" ref="J15" si="14">$C$12*J14</f>
        <v>260465.11627906974</v>
      </c>
      <c r="K15" s="12">
        <f t="shared" ref="K15" si="15">$C$12*K14</f>
        <v>293023.25581395347</v>
      </c>
      <c r="L15" s="12">
        <f t="shared" ref="L15" si="16">$C$12*L14</f>
        <v>325581.39534883719</v>
      </c>
      <c r="M15" s="28">
        <f>$C$12*M14</f>
        <v>325581.39534883725</v>
      </c>
      <c r="N15" s="48"/>
    </row>
    <row r="16" spans="2:18" x14ac:dyDescent="0.25">
      <c r="B16" s="58" t="s">
        <v>13</v>
      </c>
      <c r="C16" s="59">
        <f>C14-C15</f>
        <v>0</v>
      </c>
      <c r="D16" s="59">
        <f t="shared" ref="D16:F16" si="17">D14-D15</f>
        <v>34883.72093023255</v>
      </c>
      <c r="E16" s="59">
        <f t="shared" si="17"/>
        <v>52325.581395348825</v>
      </c>
      <c r="F16" s="59">
        <f t="shared" si="17"/>
        <v>69767.4418604651</v>
      </c>
      <c r="G16" s="59">
        <f t="shared" ref="G16" si="18">G14-G15</f>
        <v>87209.302325581375</v>
      </c>
      <c r="H16" s="59">
        <f t="shared" ref="H16" si="19">H14-H15</f>
        <v>104651.16279069765</v>
      </c>
      <c r="I16" s="59">
        <f t="shared" ref="I16" si="20">I14-I15</f>
        <v>122093.02325581393</v>
      </c>
      <c r="J16" s="59">
        <f t="shared" ref="J16" si="21">J14-J15</f>
        <v>139534.8837209302</v>
      </c>
      <c r="K16" s="59">
        <f t="shared" ref="K16" si="22">K14-K15</f>
        <v>156976.74418604648</v>
      </c>
      <c r="L16" s="59">
        <f t="shared" ref="L16" si="23">L14-L15</f>
        <v>174418.60465116275</v>
      </c>
      <c r="M16" s="60">
        <f>M14-M15</f>
        <v>174418.60465116275</v>
      </c>
      <c r="N16" s="48"/>
    </row>
    <row r="17" spans="2:29" x14ac:dyDescent="0.25">
      <c r="B17" s="2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8"/>
      <c r="N17" s="1"/>
      <c r="R17" s="2"/>
    </row>
    <row r="18" spans="2:29" x14ac:dyDescent="0.25">
      <c r="B18" s="18" t="s">
        <v>14</v>
      </c>
      <c r="C18" s="9">
        <f>$C$3-C14</f>
        <v>500000</v>
      </c>
      <c r="D18" s="9">
        <f t="shared" ref="D18:F18" si="24">$C$3-D14</f>
        <v>400000</v>
      </c>
      <c r="E18" s="9">
        <f t="shared" si="24"/>
        <v>350000</v>
      </c>
      <c r="F18" s="9">
        <f t="shared" si="24"/>
        <v>300000</v>
      </c>
      <c r="G18" s="9">
        <f t="shared" ref="G18" si="25">$C$3-G14</f>
        <v>250000</v>
      </c>
      <c r="H18" s="9">
        <f t="shared" ref="H18" si="26">$C$3-H14</f>
        <v>200000</v>
      </c>
      <c r="I18" s="9">
        <f t="shared" ref="I18" si="27">$C$3-I14</f>
        <v>150000</v>
      </c>
      <c r="J18" s="9">
        <f t="shared" ref="J18" si="28">$C$3-J14</f>
        <v>100000.00000000006</v>
      </c>
      <c r="K18" s="9">
        <f t="shared" ref="K18" si="29">$C$3-K14</f>
        <v>50000.000000000058</v>
      </c>
      <c r="L18" s="9">
        <f t="shared" ref="L18" si="30">$C$3-L14</f>
        <v>0</v>
      </c>
      <c r="M18" s="15">
        <f>$C$3-M14</f>
        <v>0</v>
      </c>
      <c r="N18" s="1"/>
      <c r="R18" s="2"/>
    </row>
    <row r="19" spans="2:29" x14ac:dyDescent="0.25">
      <c r="B19" s="18"/>
      <c r="C19" s="9"/>
      <c r="D19" s="9"/>
      <c r="E19" s="9"/>
      <c r="F19" s="9"/>
      <c r="G19" s="9"/>
      <c r="H19" s="9"/>
      <c r="I19" s="9"/>
      <c r="J19" s="9"/>
      <c r="K19" s="9"/>
      <c r="L19" s="9"/>
      <c r="M19" s="15"/>
      <c r="N19" s="1"/>
      <c r="Z19" s="39"/>
      <c r="AA19" s="40"/>
      <c r="AB19" s="39"/>
      <c r="AC19" s="41"/>
    </row>
    <row r="20" spans="2:29" x14ac:dyDescent="0.25">
      <c r="B20" s="18" t="s">
        <v>15</v>
      </c>
      <c r="C20" s="9">
        <f>SUM(C16:C18)</f>
        <v>500000</v>
      </c>
      <c r="D20" s="9">
        <f t="shared" ref="D20:F20" si="31">SUM(D16:D18)</f>
        <v>434883.72093023255</v>
      </c>
      <c r="E20" s="9">
        <f>SUM(E16:E18)</f>
        <v>402325.58139534883</v>
      </c>
      <c r="F20" s="9">
        <f t="shared" si="31"/>
        <v>369767.4418604651</v>
      </c>
      <c r="G20" s="9">
        <f t="shared" ref="G20" si="32">SUM(G16:G18)</f>
        <v>337209.30232558138</v>
      </c>
      <c r="H20" s="9">
        <f t="shared" ref="H20" si="33">SUM(H16:H18)</f>
        <v>304651.16279069765</v>
      </c>
      <c r="I20" s="9">
        <f t="shared" ref="I20" si="34">SUM(I16:I18)</f>
        <v>272093.02325581393</v>
      </c>
      <c r="J20" s="9">
        <f t="shared" ref="J20" si="35">SUM(J16:J18)</f>
        <v>239534.88372093026</v>
      </c>
      <c r="K20" s="9">
        <f t="shared" ref="K20" si="36">SUM(K16:K18)</f>
        <v>206976.74418604653</v>
      </c>
      <c r="L20" s="9">
        <f t="shared" ref="L20" si="37">SUM(L16:L18)</f>
        <v>174418.60465116275</v>
      </c>
      <c r="M20" s="15">
        <f>SUM(M16:M18)</f>
        <v>174418.60465116275</v>
      </c>
      <c r="N20" s="1"/>
    </row>
    <row r="21" spans="2:29" x14ac:dyDescent="0.25">
      <c r="B21" s="18" t="s">
        <v>16</v>
      </c>
      <c r="C21" s="11">
        <f>IF(C20&lt;=$C$5,C20,$C$5)</f>
        <v>395000</v>
      </c>
      <c r="D21" s="11">
        <f t="shared" ref="D21:M21" si="38">IF(D20&lt;=$C$5,D20,$C$5)</f>
        <v>395000</v>
      </c>
      <c r="E21" s="11">
        <f t="shared" si="38"/>
        <v>395000</v>
      </c>
      <c r="F21" s="11">
        <f t="shared" si="38"/>
        <v>369767.4418604651</v>
      </c>
      <c r="G21" s="11">
        <f t="shared" ref="G21" si="39">IF(G20&lt;=$C$5,G20,$C$5)</f>
        <v>337209.30232558138</v>
      </c>
      <c r="H21" s="11">
        <f t="shared" ref="H21" si="40">IF(H20&lt;=$C$5,H20,$C$5)</f>
        <v>304651.16279069765</v>
      </c>
      <c r="I21" s="11">
        <f t="shared" ref="I21" si="41">IF(I20&lt;=$C$5,I20,$C$5)</f>
        <v>272093.02325581393</v>
      </c>
      <c r="J21" s="11">
        <f t="shared" ref="J21" si="42">IF(J20&lt;=$C$5,J20,$C$5)</f>
        <v>239534.88372093026</v>
      </c>
      <c r="K21" s="11">
        <f t="shared" ref="K21" si="43">IF(K20&lt;=$C$5,K20,$C$5)</f>
        <v>206976.74418604653</v>
      </c>
      <c r="L21" s="11">
        <f t="shared" ref="L21" si="44">IF(L20&lt;=$C$5,L20,$C$5)</f>
        <v>174418.60465116275</v>
      </c>
      <c r="M21" s="16">
        <f t="shared" si="38"/>
        <v>174418.60465116275</v>
      </c>
      <c r="N21" s="1"/>
    </row>
    <row r="22" spans="2:29" x14ac:dyDescent="0.25">
      <c r="B22" s="18" t="s">
        <v>17</v>
      </c>
      <c r="C22" s="9">
        <f>C20-C21</f>
        <v>105000</v>
      </c>
      <c r="D22" s="9">
        <f>D20-D21</f>
        <v>39883.72093023255</v>
      </c>
      <c r="E22" s="9">
        <f t="shared" ref="E22:M22" si="45">E20-E21</f>
        <v>7325.581395348825</v>
      </c>
      <c r="F22" s="9">
        <f t="shared" si="45"/>
        <v>0</v>
      </c>
      <c r="G22" s="9">
        <f t="shared" ref="G22" si="46">G20-G21</f>
        <v>0</v>
      </c>
      <c r="H22" s="9">
        <f t="shared" ref="H22" si="47">H20-H21</f>
        <v>0</v>
      </c>
      <c r="I22" s="9">
        <f t="shared" ref="I22" si="48">I20-I21</f>
        <v>0</v>
      </c>
      <c r="J22" s="9">
        <f t="shared" ref="J22" si="49">J20-J21</f>
        <v>0</v>
      </c>
      <c r="K22" s="9">
        <f t="shared" ref="K22" si="50">K20-K21</f>
        <v>0</v>
      </c>
      <c r="L22" s="9">
        <f t="shared" ref="L22" si="51">L20-L21</f>
        <v>0</v>
      </c>
      <c r="M22" s="15">
        <f t="shared" si="45"/>
        <v>0</v>
      </c>
      <c r="N22" s="1"/>
    </row>
    <row r="23" spans="2:29" ht="12" x14ac:dyDescent="0.3">
      <c r="B23" s="19" t="s">
        <v>18</v>
      </c>
      <c r="C23" s="10">
        <f>C21*$C$4+C22*$D$4</f>
        <v>86340</v>
      </c>
      <c r="D23" s="10">
        <f t="shared" ref="D23:F23" si="52">D21*$C$4+D22*$D$4</f>
        <v>69540</v>
      </c>
      <c r="E23" s="10">
        <f t="shared" si="52"/>
        <v>61140</v>
      </c>
      <c r="F23" s="10">
        <f t="shared" si="52"/>
        <v>55465.116279069764</v>
      </c>
      <c r="G23" s="10">
        <f t="shared" ref="G23" si="53">G21*$C$4+G22*$D$4</f>
        <v>50581.395348837206</v>
      </c>
      <c r="H23" s="10">
        <f t="shared" ref="H23" si="54">H21*$C$4+H22*$D$4</f>
        <v>45697.674418604649</v>
      </c>
      <c r="I23" s="10">
        <f t="shared" ref="I23" si="55">I21*$C$4+I22*$D$4</f>
        <v>40813.953488372084</v>
      </c>
      <c r="J23" s="10">
        <f t="shared" ref="J23" si="56">J21*$C$4+J22*$D$4</f>
        <v>35930.232558139534</v>
      </c>
      <c r="K23" s="10">
        <f t="shared" ref="K23" si="57">K21*$C$4+K22*$D$4</f>
        <v>31046.511627906977</v>
      </c>
      <c r="L23" s="10">
        <f t="shared" ref="L23" si="58">L21*$C$4+L22*$D$4</f>
        <v>26162.790697674413</v>
      </c>
      <c r="M23" s="17">
        <f>M21*$C$4+M22*$D$4</f>
        <v>26162.790697674413</v>
      </c>
      <c r="N23" s="1"/>
    </row>
    <row r="24" spans="2:29" x14ac:dyDescent="0.25">
      <c r="B24" s="37" t="s">
        <v>19</v>
      </c>
      <c r="C24" s="38">
        <f>C23/$C$3</f>
        <v>0.17268</v>
      </c>
      <c r="D24" s="38">
        <f>D23/$C$3</f>
        <v>0.13908000000000001</v>
      </c>
      <c r="E24" s="38">
        <f>E23/$C$3</f>
        <v>0.12228</v>
      </c>
      <c r="F24" s="38">
        <f>F23/$C$3</f>
        <v>0.11093023255813952</v>
      </c>
      <c r="G24" s="38">
        <f t="shared" ref="G24" si="59">G23/$C$3</f>
        <v>0.10116279069767441</v>
      </c>
      <c r="H24" s="38">
        <f t="shared" ref="H24" si="60">H23/$C$3</f>
        <v>9.1395348837209303E-2</v>
      </c>
      <c r="I24" s="38">
        <f t="shared" ref="I24" si="61">I23/$C$3</f>
        <v>8.1627906976744172E-2</v>
      </c>
      <c r="J24" s="38">
        <f t="shared" ref="J24" si="62">J23/$C$3</f>
        <v>7.1860465116279068E-2</v>
      </c>
      <c r="K24" s="38">
        <f t="shared" ref="K24" si="63">K23/$C$3</f>
        <v>6.2093023255813957E-2</v>
      </c>
      <c r="L24" s="38">
        <f t="shared" ref="L24" si="64">L23/$C$3</f>
        <v>5.2325581395348826E-2</v>
      </c>
      <c r="M24" s="42">
        <f>M23/$C$3</f>
        <v>5.2325581395348826E-2</v>
      </c>
      <c r="N24" s="1"/>
    </row>
    <row r="25" spans="2:29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29" ht="3.7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29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2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29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29" ht="5.2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29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29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 algorithmName="SHA-512" hashValue="TD6TTU4NoJabFoSkPaf0RIF4rTdJNxR4Evw5pWhxNcFc2MEyAHbWHWdslCvCTHfb1z0sZgo7QnC3jGd6nemYug==" saltValue="cKauULS2ViTX69kvD0QfaA==" spinCount="100000" sheet="1" objects="1" scenarios="1"/>
  <mergeCells count="1">
    <mergeCell ref="B2:M2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8317200A234EA1ECA968CF340CBE" ma:contentTypeVersion="16" ma:contentTypeDescription="Een nieuw document maken." ma:contentTypeScope="" ma:versionID="f0ca9ca734b415f405f70dc19b6e7703">
  <xsd:schema xmlns:xsd="http://www.w3.org/2001/XMLSchema" xmlns:xs="http://www.w3.org/2001/XMLSchema" xmlns:p="http://schemas.microsoft.com/office/2006/metadata/properties" xmlns:ns2="7e5c4321-d227-42da-9b21-185c14bbede4" xmlns:ns3="5bafc8f9-3546-49ad-aeed-aa26ef941d4f" targetNamespace="http://schemas.microsoft.com/office/2006/metadata/properties" ma:root="true" ma:fieldsID="1f136575064d1cc2fbe73380f171cacb" ns2:_="" ns3:_="">
    <xsd:import namespace="7e5c4321-d227-42da-9b21-185c14bbede4"/>
    <xsd:import namespace="5bafc8f9-3546-49ad-aeed-aa26ef941d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c4321-d227-42da-9b21-185c14bbe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0e9b7078-d71e-4862-8409-cbc84b2771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fc8f9-3546-49ad-aeed-aa26ef941d4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be32cd6-1768-41e8-8d43-5babed680b58}" ma:internalName="TaxCatchAll" ma:showField="CatchAllData" ma:web="5bafc8f9-3546-49ad-aeed-aa26ef941d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A1D7DA-6345-4969-85AC-920904C679C7}"/>
</file>

<file path=customXml/itemProps2.xml><?xml version="1.0" encoding="utf-8"?>
<ds:datastoreItem xmlns:ds="http://schemas.openxmlformats.org/officeDocument/2006/customXml" ds:itemID="{4BEC02E2-A50B-4806-AF24-788832FA8D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van Tilburg</dc:creator>
  <cp:lastModifiedBy>mvanz</cp:lastModifiedBy>
  <dcterms:created xsi:type="dcterms:W3CDTF">2021-09-15T12:49:02Z</dcterms:created>
  <dcterms:modified xsi:type="dcterms:W3CDTF">2022-09-21T16:10:29Z</dcterms:modified>
</cp:coreProperties>
</file>